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thy\manu\lerobot.ch\"/>
    </mc:Choice>
  </mc:AlternateContent>
  <xr:revisionPtr revIDLastSave="0" documentId="8_{809DBF11-CACA-451D-AA1A-C1B5321E4D64}" xr6:coauthVersionLast="47" xr6:coauthVersionMax="47" xr10:uidLastSave="{00000000-0000-0000-0000-000000000000}"/>
  <workbookProtection lockStructure="1"/>
  <bookViews>
    <workbookView xWindow="-108" yWindow="-108" windowWidth="30936" windowHeight="16896" xr2:uid="{00000000-000D-0000-FFFF-FFFF00000000}"/>
  </bookViews>
  <sheets>
    <sheet name="Feuil1" sheetId="1" r:id="rId1"/>
  </sheets>
  <definedNames>
    <definedName name="_xlnm.Print_Area" localSheetId="0">Feuil1!$A$1:$J$42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H41" i="1" s="1"/>
  <c r="C23" i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I5" i="1"/>
  <c r="I6" i="1"/>
  <c r="I7" i="1" l="1"/>
  <c r="I8" i="1"/>
  <c r="I9" i="1" s="1"/>
  <c r="N3" i="1" s="1"/>
  <c r="M3" i="1"/>
  <c r="O3" i="1" s="1"/>
  <c r="P3" i="1" l="1"/>
  <c r="M4" i="1"/>
  <c r="N4" i="1" s="1"/>
  <c r="O4" i="1"/>
  <c r="Q3" i="1"/>
  <c r="M5" i="1" l="1"/>
  <c r="N5" i="1" s="1"/>
  <c r="Q4" i="1"/>
  <c r="P4" i="1"/>
  <c r="M6" i="1" l="1"/>
  <c r="N6" i="1" s="1"/>
  <c r="O5" i="1"/>
  <c r="P5" i="1"/>
  <c r="M7" i="1" l="1"/>
  <c r="N7" i="1" s="1"/>
  <c r="Q5" i="1"/>
  <c r="O6" i="1"/>
  <c r="P6" i="1"/>
  <c r="M8" i="1" l="1"/>
  <c r="N8" i="1" s="1"/>
  <c r="Q6" i="1"/>
  <c r="O7" i="1"/>
  <c r="P7" i="1"/>
  <c r="M9" i="1" l="1"/>
  <c r="N9" i="1" s="1"/>
  <c r="Q7" i="1"/>
  <c r="O8" i="1"/>
  <c r="P8" i="1"/>
  <c r="M10" i="1" l="1"/>
  <c r="N10" i="1"/>
  <c r="Q8" i="1"/>
  <c r="O9" i="1"/>
  <c r="P9" i="1"/>
  <c r="O10" i="1" l="1"/>
  <c r="Q9" i="1"/>
  <c r="M11" i="1"/>
  <c r="N11" i="1"/>
  <c r="P10" i="1"/>
  <c r="M12" i="1" l="1"/>
  <c r="N12" i="1" s="1"/>
  <c r="P11" i="1"/>
  <c r="O11" i="1"/>
  <c r="Q10" i="1"/>
  <c r="M13" i="1" l="1"/>
  <c r="N13" i="1" s="1"/>
  <c r="Q11" i="1"/>
  <c r="O12" i="1"/>
  <c r="P12" i="1"/>
  <c r="M14" i="1" l="1"/>
  <c r="N14" i="1"/>
  <c r="O13" i="1"/>
  <c r="Q12" i="1"/>
  <c r="P13" i="1"/>
  <c r="Q13" i="1" l="1"/>
  <c r="O14" i="1"/>
  <c r="M15" i="1"/>
  <c r="N15" i="1" s="1"/>
  <c r="P14" i="1"/>
  <c r="M16" i="1" l="1"/>
  <c r="N16" i="1" s="1"/>
  <c r="Q14" i="1"/>
  <c r="O15" i="1"/>
  <c r="P15" i="1"/>
  <c r="P16" i="1" l="1"/>
  <c r="Q15" i="1"/>
  <c r="O16" i="1"/>
  <c r="M17" i="1"/>
  <c r="N17" i="1" s="1"/>
  <c r="M18" i="1" l="1"/>
  <c r="N18" i="1"/>
  <c r="P17" i="1"/>
  <c r="Q16" i="1"/>
  <c r="O17" i="1"/>
  <c r="P18" i="1" l="1"/>
  <c r="M19" i="1"/>
  <c r="N19" i="1" s="1"/>
  <c r="Q17" i="1"/>
  <c r="O18" i="1"/>
  <c r="M20" i="1" l="1"/>
  <c r="N20" i="1" s="1"/>
  <c r="P19" i="1"/>
  <c r="O19" i="1"/>
  <c r="Q18" i="1"/>
  <c r="M21" i="1" l="1"/>
  <c r="N21" i="1" s="1"/>
  <c r="Q19" i="1"/>
  <c r="O20" i="1"/>
  <c r="P20" i="1"/>
  <c r="M22" i="1" l="1"/>
  <c r="M42" i="1" s="1"/>
  <c r="N22" i="1"/>
  <c r="N42" i="1" s="1"/>
  <c r="Q20" i="1"/>
  <c r="O21" i="1"/>
  <c r="P21" i="1"/>
  <c r="Q21" i="1" l="1"/>
  <c r="O22" i="1"/>
  <c r="O42" i="1" s="1"/>
  <c r="M23" i="1"/>
  <c r="N23" i="1" s="1"/>
  <c r="P22" i="1"/>
  <c r="P42" i="1" s="1"/>
  <c r="Q22" i="1" l="1"/>
  <c r="Q42" i="1" s="1"/>
  <c r="O23" i="1"/>
  <c r="M24" i="1"/>
  <c r="N24" i="1" s="1"/>
  <c r="P23" i="1"/>
  <c r="M25" i="1" l="1"/>
  <c r="N25" i="1" s="1"/>
  <c r="Q23" i="1"/>
  <c r="O24" i="1"/>
  <c r="P24" i="1"/>
  <c r="M26" i="1" l="1"/>
  <c r="N26" i="1"/>
  <c r="Q24" i="1"/>
  <c r="O25" i="1"/>
  <c r="P25" i="1"/>
  <c r="Q25" i="1" l="1"/>
  <c r="O26" i="1"/>
  <c r="M27" i="1"/>
  <c r="N27" i="1" s="1"/>
  <c r="P26" i="1"/>
  <c r="M28" i="1" l="1"/>
  <c r="N28" i="1"/>
  <c r="Q26" i="1"/>
  <c r="O27" i="1"/>
  <c r="P27" i="1"/>
  <c r="Q27" i="1" l="1"/>
  <c r="O28" i="1"/>
  <c r="M29" i="1"/>
  <c r="N29" i="1" s="1"/>
  <c r="P28" i="1"/>
  <c r="Q28" i="1" l="1"/>
  <c r="O29" i="1"/>
  <c r="M30" i="1"/>
  <c r="N30" i="1" s="1"/>
  <c r="P29" i="1"/>
  <c r="M31" i="1" l="1"/>
  <c r="N31" i="1"/>
  <c r="Q29" i="1"/>
  <c r="O30" i="1"/>
  <c r="P30" i="1"/>
  <c r="P31" i="1" s="1"/>
  <c r="Q30" i="1" l="1"/>
  <c r="O31" i="1"/>
  <c r="M32" i="1"/>
  <c r="N32" i="1" s="1"/>
  <c r="P32" i="1" s="1"/>
  <c r="Q31" i="1" l="1"/>
  <c r="O32" i="1"/>
  <c r="Q32" i="1" s="1"/>
</calcChain>
</file>

<file path=xl/sharedStrings.xml><?xml version="1.0" encoding="utf-8"?>
<sst xmlns="http://schemas.openxmlformats.org/spreadsheetml/2006/main" count="30" uniqueCount="29">
  <si>
    <t>Données de l'installation:</t>
  </si>
  <si>
    <t>Capacité de l'installation:</t>
  </si>
  <si>
    <t>kWc</t>
  </si>
  <si>
    <t>Tarif de reprise:</t>
  </si>
  <si>
    <t>CHF/kWh</t>
  </si>
  <si>
    <t>Durée en années:</t>
  </si>
  <si>
    <t>ans</t>
  </si>
  <si>
    <t>%</t>
  </si>
  <si>
    <t>Production annuelle calculée:</t>
  </si>
  <si>
    <t>kWh</t>
  </si>
  <si>
    <t>Gain annuel maximum:</t>
  </si>
  <si>
    <t>CHF/an</t>
  </si>
  <si>
    <t>CHF</t>
  </si>
  <si>
    <t>Perte la première année:</t>
  </si>
  <si>
    <t>Solde à la fin de la première année:</t>
  </si>
  <si>
    <t>Perte annuelle</t>
  </si>
  <si>
    <t>solde</t>
  </si>
  <si>
    <t>année</t>
  </si>
  <si>
    <t>Encrasssement annuel supplémentaire:</t>
  </si>
  <si>
    <t>Encrassement</t>
  </si>
  <si>
    <t>Perte totale</t>
  </si>
  <si>
    <t>gain total</t>
  </si>
  <si>
    <t>perte</t>
  </si>
  <si>
    <t>Perte financière en fonction de l'encrassement de l'installation</t>
  </si>
  <si>
    <t>Données:</t>
  </si>
  <si>
    <t>Chiffres selon année</t>
  </si>
  <si>
    <t>Gain maximum cummulé sur la durée:</t>
  </si>
  <si>
    <t>Calculé par Florian Savary le</t>
  </si>
  <si>
    <t>Florian Savary, Granges-Marnand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</si>
</sst>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  <numFmt numFmtId="167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1" fillId="0" borderId="1" xfId="1" applyNumberFormat="1" applyFont="1" applyBorder="1" applyAlignment="1" applyProtection="1">
      <alignment vertical="center"/>
      <protection locked="0"/>
    </xf>
    <xf numFmtId="166" fontId="1" fillId="0" borderId="1" xfId="1" applyNumberFormat="1" applyFont="1" applyBorder="1" applyAlignment="1" applyProtection="1">
      <alignment vertical="center"/>
      <protection locked="0"/>
    </xf>
    <xf numFmtId="165" fontId="2" fillId="0" borderId="2" xfId="1" applyNumberFormat="1" applyFont="1" applyBorder="1" applyAlignment="1" applyProtection="1">
      <alignment vertical="center"/>
      <protection hidden="1"/>
    </xf>
    <xf numFmtId="165" fontId="6" fillId="0" borderId="2" xfId="1" applyNumberFormat="1" applyFont="1" applyBorder="1" applyAlignment="1" applyProtection="1">
      <alignment vertical="center"/>
      <protection hidden="1"/>
    </xf>
    <xf numFmtId="165" fontId="3" fillId="0" borderId="2" xfId="1" applyNumberFormat="1" applyFont="1" applyBorder="1" applyAlignment="1" applyProtection="1">
      <alignment vertical="center"/>
      <protection hidden="1"/>
    </xf>
    <xf numFmtId="165" fontId="4" fillId="0" borderId="2" xfId="1" applyNumberFormat="1" applyFont="1" applyBorder="1" applyAlignment="1" applyProtection="1">
      <alignment vertical="center"/>
      <protection hidden="1"/>
    </xf>
    <xf numFmtId="165" fontId="1" fillId="0" borderId="2" xfId="1" applyNumberFormat="1" applyFont="1" applyBorder="1" applyAlignment="1" applyProtection="1">
      <alignment vertical="center"/>
      <protection hidden="1"/>
    </xf>
    <xf numFmtId="165" fontId="7" fillId="0" borderId="2" xfId="1" applyNumberFormat="1" applyFont="1" applyBorder="1" applyAlignment="1" applyProtection="1">
      <alignment vertical="center"/>
      <protection hidden="1"/>
    </xf>
    <xf numFmtId="165" fontId="1" fillId="0" borderId="3" xfId="1" applyNumberFormat="1" applyFont="1" applyBorder="1" applyAlignment="1" applyProtection="1">
      <alignment vertical="center"/>
      <protection hidden="1"/>
    </xf>
    <xf numFmtId="165" fontId="1" fillId="0" borderId="4" xfId="1" applyNumberFormat="1" applyFont="1" applyBorder="1" applyAlignment="1" applyProtection="1">
      <alignment vertical="center"/>
      <protection hidden="1"/>
    </xf>
    <xf numFmtId="165" fontId="3" fillId="0" borderId="5" xfId="1" applyNumberFormat="1" applyFont="1" applyBorder="1" applyAlignment="1" applyProtection="1">
      <alignment vertical="center"/>
      <protection hidden="1"/>
    </xf>
    <xf numFmtId="165" fontId="1" fillId="0" borderId="6" xfId="1" applyNumberFormat="1" applyFont="1" applyBorder="1" applyAlignment="1" applyProtection="1">
      <alignment vertical="center"/>
      <protection hidden="1"/>
    </xf>
    <xf numFmtId="167" fontId="1" fillId="0" borderId="7" xfId="1" applyNumberFormat="1" applyFont="1" applyBorder="1" applyAlignment="1" applyProtection="1">
      <alignment vertical="center"/>
      <protection hidden="1"/>
    </xf>
    <xf numFmtId="167" fontId="1" fillId="0" borderId="4" xfId="1" applyNumberFormat="1" applyFont="1" applyBorder="1" applyAlignment="1" applyProtection="1">
      <alignment vertical="center"/>
      <protection hidden="1"/>
    </xf>
    <xf numFmtId="165" fontId="8" fillId="0" borderId="2" xfId="1" applyNumberFormat="1" applyFont="1" applyBorder="1" applyAlignment="1" applyProtection="1">
      <alignment vertical="center"/>
      <protection hidden="1"/>
    </xf>
    <xf numFmtId="167" fontId="1" fillId="0" borderId="7" xfId="1" applyNumberFormat="1" applyFont="1" applyBorder="1" applyAlignment="1" applyProtection="1">
      <alignment horizontal="right" vertical="center"/>
      <protection hidden="1"/>
    </xf>
    <xf numFmtId="167" fontId="1" fillId="0" borderId="7" xfId="1" applyNumberFormat="1" applyFont="1" applyBorder="1" applyAlignment="1" applyProtection="1">
      <alignment horizontal="left" vertical="center"/>
      <protection hidden="1"/>
    </xf>
    <xf numFmtId="165" fontId="5" fillId="0" borderId="2" xfId="1" applyNumberFormat="1" applyFont="1" applyBorder="1" applyAlignment="1" applyProtection="1">
      <alignment horizontal="center" vertical="center"/>
      <protection hidden="1"/>
    </xf>
    <xf numFmtId="165" fontId="2" fillId="0" borderId="2" xfId="1" applyNumberFormat="1" applyFont="1" applyBorder="1" applyAlignment="1" applyProtection="1">
      <alignment horizontal="center" vertical="center"/>
      <protection hidden="1"/>
    </xf>
    <xf numFmtId="165" fontId="9" fillId="0" borderId="3" xfId="1" applyNumberFormat="1" applyFont="1" applyBorder="1" applyAlignment="1" applyProtection="1">
      <alignment horizontal="center" vertical="center"/>
      <protection hidden="1"/>
    </xf>
    <xf numFmtId="165" fontId="9" fillId="0" borderId="7" xfId="1" applyNumberFormat="1" applyFont="1" applyBorder="1" applyAlignment="1" applyProtection="1">
      <alignment horizontal="center" vertical="center"/>
      <protection hidden="1"/>
    </xf>
    <xf numFmtId="165" fontId="9" fillId="0" borderId="4" xfId="1" applyNumberFormat="1" applyFont="1" applyBorder="1" applyAlignment="1" applyProtection="1">
      <alignment horizontal="center" vertical="center"/>
      <protection hidden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</a:t>
            </a:r>
            <a:r>
              <a:rPr lang="en-US" baseline="0"/>
              <a:t> p</a:t>
            </a:r>
            <a:r>
              <a:rPr lang="en-US"/>
              <a:t>rofit et perte en fonction des années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134057668586478E-2"/>
          <c:y val="0.13336929162171882"/>
          <c:w val="0.92282792168646766"/>
          <c:h val="0.62470900684340025"/>
        </c:manualLayout>
      </c:layout>
      <c:barChart>
        <c:barDir val="col"/>
        <c:grouping val="stacked"/>
        <c:varyColors val="0"/>
        <c:ser>
          <c:idx val="0"/>
          <c:order val="0"/>
          <c:tx>
            <c:v>Profit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0"/>
              <c:pt idx="0">
                <c:v>  1 </c:v>
              </c:pt>
              <c:pt idx="1">
                <c:v>  2 </c:v>
              </c:pt>
              <c:pt idx="2">
                <c:v>  3 </c:v>
              </c:pt>
              <c:pt idx="3">
                <c:v>  4 </c:v>
              </c:pt>
              <c:pt idx="4">
                <c:v>  5 </c:v>
              </c:pt>
              <c:pt idx="5">
                <c:v>  6 </c:v>
              </c:pt>
              <c:pt idx="6">
                <c:v>  7 </c:v>
              </c:pt>
              <c:pt idx="7">
                <c:v>  8 </c:v>
              </c:pt>
              <c:pt idx="8">
                <c:v>  9 </c:v>
              </c:pt>
              <c:pt idx="9">
                <c:v>  10 </c:v>
              </c:pt>
              <c:pt idx="10">
                <c:v>  11 </c:v>
              </c:pt>
              <c:pt idx="11">
                <c:v>  12 </c:v>
              </c:pt>
              <c:pt idx="12">
                <c:v>  13 </c:v>
              </c:pt>
              <c:pt idx="13">
                <c:v>  14 </c:v>
              </c:pt>
              <c:pt idx="14">
                <c:v>  15 </c:v>
              </c:pt>
              <c:pt idx="15">
                <c:v>  16 </c:v>
              </c:pt>
              <c:pt idx="16">
                <c:v>  17 </c:v>
              </c:pt>
              <c:pt idx="17">
                <c:v>  18 </c:v>
              </c:pt>
              <c:pt idx="18">
                <c:v>  19 </c:v>
              </c:pt>
              <c:pt idx="19">
                <c:v>  20 </c:v>
              </c:pt>
              <c:pt idx="20">
                <c:v>  21 </c:v>
              </c:pt>
              <c:pt idx="21">
                <c:v>  22 </c:v>
              </c:pt>
              <c:pt idx="22">
                <c:v>  23 </c:v>
              </c:pt>
              <c:pt idx="23">
                <c:v>  24 </c:v>
              </c:pt>
              <c:pt idx="24">
                <c:v>  25 </c:v>
              </c:pt>
              <c:pt idx="25">
                <c:v>  26 </c:v>
              </c:pt>
              <c:pt idx="26">
                <c:v>  27 </c:v>
              </c:pt>
              <c:pt idx="27">
                <c:v>  28 </c:v>
              </c:pt>
              <c:pt idx="28">
                <c:v>  29 </c:v>
              </c:pt>
              <c:pt idx="29">
                <c:v>  30 </c:v>
              </c:pt>
            </c:strLit>
          </c:cat>
          <c:val>
            <c:numRef>
              <c:f>Feuil1!$N$3:$N$40</c:f>
              <c:numCache>
                <c:formatCode>_-* #,##0_-;\-* #,##0_-;_-* "-"??_-;_-@_-</c:formatCode>
                <c:ptCount val="38"/>
                <c:pt idx="0">
                  <c:v>57714.999999999993</c:v>
                </c:pt>
                <c:pt idx="1">
                  <c:v>55983.549999999996</c:v>
                </c:pt>
                <c:pt idx="2">
                  <c:v>54304.043499999992</c:v>
                </c:pt>
                <c:pt idx="3">
                  <c:v>52674.922194999992</c:v>
                </c:pt>
                <c:pt idx="4">
                  <c:v>51094.67452914999</c:v>
                </c:pt>
                <c:pt idx="5">
                  <c:v>49561.834293275489</c:v>
                </c:pt>
                <c:pt idx="6">
                  <c:v>48074.979264477224</c:v>
                </c:pt>
                <c:pt idx="7">
                  <c:v>46632.729886542904</c:v>
                </c:pt>
                <c:pt idx="8">
                  <c:v>45233.74798994662</c:v>
                </c:pt>
                <c:pt idx="9">
                  <c:v>43876.735550248224</c:v>
                </c:pt>
                <c:pt idx="10">
                  <c:v>42560.433483740781</c:v>
                </c:pt>
                <c:pt idx="11">
                  <c:v>41283.620479228557</c:v>
                </c:pt>
                <c:pt idx="12">
                  <c:v>40045.1118648517</c:v>
                </c:pt>
                <c:pt idx="13">
                  <c:v>38843.758508906147</c:v>
                </c:pt>
                <c:pt idx="14">
                  <c:v>37678.44575363896</c:v>
                </c:pt>
                <c:pt idx="15">
                  <c:v>36548.09238102979</c:v>
                </c:pt>
                <c:pt idx="16">
                  <c:v>35451.649609598899</c:v>
                </c:pt>
                <c:pt idx="17">
                  <c:v>34388.100121310934</c:v>
                </c:pt>
                <c:pt idx="18">
                  <c:v>33356.457117671605</c:v>
                </c:pt>
                <c:pt idx="19">
                  <c:v>32355.763404141457</c:v>
                </c:pt>
                <c:pt idx="20">
                  <c:v>31385.090502017214</c:v>
                </c:pt>
                <c:pt idx="21">
                  <c:v>30443.537786956698</c:v>
                </c:pt>
                <c:pt idx="22">
                  <c:v>29530.231653347997</c:v>
                </c:pt>
                <c:pt idx="23">
                  <c:v>28644.324703747556</c:v>
                </c:pt>
                <c:pt idx="24">
                  <c:v>27784.99496263513</c:v>
                </c:pt>
                <c:pt idx="25">
                  <c:v>26951.445113756075</c:v>
                </c:pt>
                <c:pt idx="26">
                  <c:v>26142.901760343393</c:v>
                </c:pt>
                <c:pt idx="27">
                  <c:v>25358.614707533092</c:v>
                </c:pt>
                <c:pt idx="28">
                  <c:v>24597.856266307099</c:v>
                </c:pt>
                <c:pt idx="29">
                  <c:v>23859.920578317884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F-45C7-A66A-BB3E3F971E72}"/>
            </c:ext>
          </c:extLst>
        </c:ser>
        <c:ser>
          <c:idx val="1"/>
          <c:order val="1"/>
          <c:tx>
            <c:v>Perte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0"/>
              <c:pt idx="0">
                <c:v>  1 </c:v>
              </c:pt>
              <c:pt idx="1">
                <c:v>  2 </c:v>
              </c:pt>
              <c:pt idx="2">
                <c:v>  3 </c:v>
              </c:pt>
              <c:pt idx="3">
                <c:v>  4 </c:v>
              </c:pt>
              <c:pt idx="4">
                <c:v>  5 </c:v>
              </c:pt>
              <c:pt idx="5">
                <c:v>  6 </c:v>
              </c:pt>
              <c:pt idx="6">
                <c:v>  7 </c:v>
              </c:pt>
              <c:pt idx="7">
                <c:v>  8 </c:v>
              </c:pt>
              <c:pt idx="8">
                <c:v>  9 </c:v>
              </c:pt>
              <c:pt idx="9">
                <c:v>  10 </c:v>
              </c:pt>
              <c:pt idx="10">
                <c:v>  11 </c:v>
              </c:pt>
              <c:pt idx="11">
                <c:v>  12 </c:v>
              </c:pt>
              <c:pt idx="12">
                <c:v>  13 </c:v>
              </c:pt>
              <c:pt idx="13">
                <c:v>  14 </c:v>
              </c:pt>
              <c:pt idx="14">
                <c:v>  15 </c:v>
              </c:pt>
              <c:pt idx="15">
                <c:v>  16 </c:v>
              </c:pt>
              <c:pt idx="16">
                <c:v>  17 </c:v>
              </c:pt>
              <c:pt idx="17">
                <c:v>  18 </c:v>
              </c:pt>
              <c:pt idx="18">
                <c:v>  19 </c:v>
              </c:pt>
              <c:pt idx="19">
                <c:v>  20 </c:v>
              </c:pt>
              <c:pt idx="20">
                <c:v>  21 </c:v>
              </c:pt>
              <c:pt idx="21">
                <c:v>  22 </c:v>
              </c:pt>
              <c:pt idx="22">
                <c:v>  23 </c:v>
              </c:pt>
              <c:pt idx="23">
                <c:v>  24 </c:v>
              </c:pt>
              <c:pt idx="24">
                <c:v>  25 </c:v>
              </c:pt>
              <c:pt idx="25">
                <c:v>  26 </c:v>
              </c:pt>
              <c:pt idx="26">
                <c:v>  27 </c:v>
              </c:pt>
              <c:pt idx="27">
                <c:v>  28 </c:v>
              </c:pt>
              <c:pt idx="28">
                <c:v>  29 </c:v>
              </c:pt>
              <c:pt idx="29">
                <c:v>  30 </c:v>
              </c:pt>
            </c:strLit>
          </c:cat>
          <c:val>
            <c:numRef>
              <c:f>Feuil1!$O$3:$O$40</c:f>
              <c:numCache>
                <c:formatCode>_-* #,##0_-;\-* #,##0_-;_-* "-"??_-;_-@_-</c:formatCode>
                <c:ptCount val="38"/>
                <c:pt idx="0">
                  <c:v>1784.9999999999998</c:v>
                </c:pt>
                <c:pt idx="1">
                  <c:v>3516.45</c:v>
                </c:pt>
                <c:pt idx="2">
                  <c:v>5195.9565000000002</c:v>
                </c:pt>
                <c:pt idx="3">
                  <c:v>6825.0778049999999</c:v>
                </c:pt>
                <c:pt idx="4">
                  <c:v>8405.325470849999</c:v>
                </c:pt>
                <c:pt idx="5">
                  <c:v>9938.1657067244996</c:v>
                </c:pt>
                <c:pt idx="6">
                  <c:v>11425.020735522765</c:v>
                </c:pt>
                <c:pt idx="7">
                  <c:v>12867.270113457082</c:v>
                </c:pt>
                <c:pt idx="8">
                  <c:v>14266.252010053369</c:v>
                </c:pt>
                <c:pt idx="9">
                  <c:v>15623.264449751769</c:v>
                </c:pt>
                <c:pt idx="10">
                  <c:v>16939.566516259216</c:v>
                </c:pt>
                <c:pt idx="11">
                  <c:v>18216.379520771439</c:v>
                </c:pt>
                <c:pt idx="12">
                  <c:v>19454.888135148296</c:v>
                </c:pt>
                <c:pt idx="13">
                  <c:v>20656.241491093846</c:v>
                </c:pt>
                <c:pt idx="14">
                  <c:v>21821.554246361029</c:v>
                </c:pt>
                <c:pt idx="15">
                  <c:v>22951.907618970199</c:v>
                </c:pt>
                <c:pt idx="16">
                  <c:v>24048.350390401094</c:v>
                </c:pt>
                <c:pt idx="17">
                  <c:v>25111.899878689062</c:v>
                </c:pt>
                <c:pt idx="18">
                  <c:v>26143.542882328391</c:v>
                </c:pt>
                <c:pt idx="19">
                  <c:v>27144.23659585854</c:v>
                </c:pt>
                <c:pt idx="20">
                  <c:v>28114.909497982782</c:v>
                </c:pt>
                <c:pt idx="21">
                  <c:v>29056.462213043298</c:v>
                </c:pt>
                <c:pt idx="22">
                  <c:v>29969.768346651999</c:v>
                </c:pt>
                <c:pt idx="23">
                  <c:v>30855.675296252441</c:v>
                </c:pt>
                <c:pt idx="24">
                  <c:v>31715.005037364866</c:v>
                </c:pt>
                <c:pt idx="25">
                  <c:v>32548.554886243921</c:v>
                </c:pt>
                <c:pt idx="26">
                  <c:v>33357.098239656603</c:v>
                </c:pt>
                <c:pt idx="27">
                  <c:v>34141.385292466905</c:v>
                </c:pt>
                <c:pt idx="28">
                  <c:v>34902.143733692894</c:v>
                </c:pt>
                <c:pt idx="29">
                  <c:v>35640.079421682109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F-45C7-A66A-BB3E3F971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2806159"/>
        <c:axId val="1"/>
      </c:barChart>
      <c:catAx>
        <c:axId val="1652806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d'années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28061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084868052581298"/>
          <c:y val="0.8781727984432981"/>
          <c:w val="5.0553267661625934E-2"/>
          <c:h val="0.12135996470268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652512659402424"/>
          <c:y val="0.10584629457078594"/>
          <c:w val="0.37849856836077306"/>
          <c:h val="0.779638143411527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D-4756-BE3F-DE1D7D8B8A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D-4756-BE3F-DE1D7D8B8A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Feuil1!$P$42:$Q$42</c:f>
              <c:numCache>
                <c:formatCode>_-* #,##0_-;\-* #,##0_-;_-* "-"??_-;_-@_-</c:formatCode>
                <c:ptCount val="2"/>
                <c:pt idx="0">
                  <c:v>271772.19022414996</c:v>
                </c:pt>
                <c:pt idx="1">
                  <c:v>25727.809775850001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D-4756-BE3F-DE1D7D8B8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297180</xdr:rowOff>
    </xdr:from>
    <xdr:to>
      <xdr:col>9</xdr:col>
      <xdr:colOff>205740</xdr:colOff>
      <xdr:row>21</xdr:row>
      <xdr:rowOff>76200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E226E5BD-0C13-50B4-5B88-F2EE4A2C1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304800</xdr:rowOff>
    </xdr:from>
    <xdr:to>
      <xdr:col>9</xdr:col>
      <xdr:colOff>121920</xdr:colOff>
      <xdr:row>32</xdr:row>
      <xdr:rowOff>106680</xdr:rowOff>
    </xdr:to>
    <xdr:graphicFrame macro="">
      <xdr:nvGraphicFramePr>
        <xdr:cNvPr id="1026" name="Graphique 2">
          <a:extLst>
            <a:ext uri="{FF2B5EF4-FFF2-40B4-BE49-F238E27FC236}">
              <a16:creationId xmlns:a16="http://schemas.microsoft.com/office/drawing/2014/main" id="{B18B3E64-B6E9-87DB-8551-2758C3D27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2"/>
  <sheetViews>
    <sheetView tabSelected="1" workbookViewId="0">
      <selection activeCell="C8" sqref="C8"/>
    </sheetView>
  </sheetViews>
  <sheetFormatPr baseColWidth="10" defaultRowHeight="24.6" customHeight="1" x14ac:dyDescent="0.3"/>
  <cols>
    <col min="1" max="1" width="34.33203125" style="7" bestFit="1" customWidth="1"/>
    <col min="2" max="2" width="2.88671875" style="7" customWidth="1"/>
    <col min="3" max="3" width="11.5546875" style="7"/>
    <col min="4" max="4" width="8.33203125" style="7" customWidth="1"/>
    <col min="5" max="5" width="16.77734375" style="7" customWidth="1"/>
    <col min="6" max="6" width="11.44140625" style="7" customWidth="1"/>
    <col min="7" max="7" width="21.109375" style="7" customWidth="1"/>
    <col min="8" max="8" width="11.5546875" style="7"/>
    <col min="9" max="9" width="14" style="7" bestFit="1" customWidth="1"/>
    <col min="10" max="10" width="11.5546875" style="7"/>
    <col min="11" max="17" width="11.5546875" style="6"/>
    <col min="18" max="41" width="11.5546875" style="8"/>
    <col min="42" max="16384" width="11.5546875" style="7"/>
  </cols>
  <sheetData>
    <row r="1" spans="1:41" s="5" customFormat="1" ht="24.6" customHeight="1" x14ac:dyDescent="0.3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5" customFormat="1" ht="24.6" customHeight="1" x14ac:dyDescent="0.3">
      <c r="A2" s="20" t="s">
        <v>28</v>
      </c>
      <c r="B2" s="21"/>
      <c r="C2" s="21"/>
      <c r="D2" s="21"/>
      <c r="E2" s="21"/>
      <c r="F2" s="21"/>
      <c r="G2" s="21"/>
      <c r="H2" s="21"/>
      <c r="I2" s="21"/>
      <c r="J2" s="22"/>
      <c r="K2" s="6" t="s">
        <v>17</v>
      </c>
      <c r="L2" s="6" t="s">
        <v>19</v>
      </c>
      <c r="M2" s="6" t="s">
        <v>15</v>
      </c>
      <c r="N2" s="6" t="s">
        <v>16</v>
      </c>
      <c r="O2" s="6" t="s">
        <v>22</v>
      </c>
      <c r="P2" s="6" t="s">
        <v>21</v>
      </c>
      <c r="Q2" s="6" t="s">
        <v>20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24.6" customHeight="1" x14ac:dyDescent="0.3">
      <c r="A3" s="5" t="s">
        <v>0</v>
      </c>
      <c r="K3" s="6">
        <v>1</v>
      </c>
      <c r="L3" s="6">
        <f>C8</f>
        <v>3</v>
      </c>
      <c r="M3" s="6">
        <f>I6*C8*K3/100</f>
        <v>1784.9999999999998</v>
      </c>
      <c r="N3" s="6">
        <f>I9</f>
        <v>57714.999999999993</v>
      </c>
      <c r="O3" s="6">
        <f>M3</f>
        <v>1784.9999999999998</v>
      </c>
      <c r="P3" s="6">
        <f>N3</f>
        <v>57714.999999999993</v>
      </c>
      <c r="Q3" s="6">
        <f>O3</f>
        <v>1784.9999999999998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24.6" customHeight="1" thickBot="1" x14ac:dyDescent="0.35">
      <c r="C4" s="11" t="s">
        <v>24</v>
      </c>
      <c r="K4" s="6">
        <v>2</v>
      </c>
      <c r="L4" s="6">
        <f>L3</f>
        <v>3</v>
      </c>
      <c r="M4" s="6">
        <f>N3*L4/100</f>
        <v>1731.4499999999998</v>
      </c>
      <c r="N4" s="6">
        <f>N3-M4</f>
        <v>55983.549999999996</v>
      </c>
      <c r="O4" s="6">
        <f>O3+M4</f>
        <v>3516.45</v>
      </c>
      <c r="P4" s="6">
        <f>P3+N4</f>
        <v>113698.54999999999</v>
      </c>
      <c r="Q4" s="6">
        <f>O4+Q3</f>
        <v>5301.45</v>
      </c>
    </row>
    <row r="5" spans="1:41" ht="24.6" customHeight="1" thickBot="1" x14ac:dyDescent="0.35">
      <c r="A5" s="7" t="s">
        <v>1</v>
      </c>
      <c r="B5" s="9"/>
      <c r="C5" s="1">
        <v>170</v>
      </c>
      <c r="D5" s="10" t="s">
        <v>2</v>
      </c>
      <c r="F5" s="7" t="s">
        <v>8</v>
      </c>
      <c r="I5" s="7">
        <f>C5*1000</f>
        <v>170000</v>
      </c>
      <c r="J5" s="7" t="s">
        <v>9</v>
      </c>
      <c r="K5" s="6">
        <v>3</v>
      </c>
      <c r="L5" s="6">
        <f t="shared" ref="L5:L32" si="0">L4</f>
        <v>3</v>
      </c>
      <c r="M5" s="6">
        <f t="shared" ref="M5:M32" si="1">N4*L5/100</f>
        <v>1679.5065</v>
      </c>
      <c r="N5" s="6">
        <f t="shared" ref="N5:N32" si="2">N4-M5</f>
        <v>54304.043499999992</v>
      </c>
      <c r="O5" s="6">
        <f t="shared" ref="O5:O32" si="3">O4+M5</f>
        <v>5195.9565000000002</v>
      </c>
      <c r="P5" s="6">
        <f t="shared" ref="P5:P32" si="4">P4+N5</f>
        <v>168002.59349999999</v>
      </c>
      <c r="Q5" s="6">
        <f t="shared" ref="Q5:Q32" si="5">O5+Q4</f>
        <v>10497.406500000001</v>
      </c>
    </row>
    <row r="6" spans="1:41" ht="24.6" customHeight="1" thickBot="1" x14ac:dyDescent="0.35">
      <c r="A6" s="7" t="s">
        <v>3</v>
      </c>
      <c r="B6" s="9"/>
      <c r="C6" s="2">
        <v>0.35</v>
      </c>
      <c r="D6" s="10" t="s">
        <v>4</v>
      </c>
      <c r="F6" s="7" t="s">
        <v>10</v>
      </c>
      <c r="I6" s="7">
        <f>I5*C6</f>
        <v>59499.999999999993</v>
      </c>
      <c r="J6" s="7" t="s">
        <v>11</v>
      </c>
      <c r="K6" s="6">
        <v>4</v>
      </c>
      <c r="L6" s="6">
        <f t="shared" si="0"/>
        <v>3</v>
      </c>
      <c r="M6" s="6">
        <f t="shared" si="1"/>
        <v>1629.1213049999997</v>
      </c>
      <c r="N6" s="6">
        <f t="shared" si="2"/>
        <v>52674.922194999992</v>
      </c>
      <c r="O6" s="6">
        <f t="shared" si="3"/>
        <v>6825.0778049999999</v>
      </c>
      <c r="P6" s="6">
        <f t="shared" si="4"/>
        <v>220677.51569499998</v>
      </c>
      <c r="Q6" s="6">
        <f t="shared" si="5"/>
        <v>17322.484305000002</v>
      </c>
    </row>
    <row r="7" spans="1:41" ht="24.6" customHeight="1" thickBot="1" x14ac:dyDescent="0.35">
      <c r="A7" s="7" t="s">
        <v>5</v>
      </c>
      <c r="B7" s="9"/>
      <c r="C7" s="1">
        <v>5</v>
      </c>
      <c r="D7" s="10" t="s">
        <v>6</v>
      </c>
      <c r="F7" s="7" t="s">
        <v>26</v>
      </c>
      <c r="I7" s="7">
        <f>I6*C7</f>
        <v>297499.99999999994</v>
      </c>
      <c r="J7" s="7" t="s">
        <v>12</v>
      </c>
      <c r="K7" s="6">
        <v>5</v>
      </c>
      <c r="L7" s="6">
        <f t="shared" si="0"/>
        <v>3</v>
      </c>
      <c r="M7" s="6">
        <f t="shared" si="1"/>
        <v>1580.2476658499997</v>
      </c>
      <c r="N7" s="6">
        <f t="shared" si="2"/>
        <v>51094.67452914999</v>
      </c>
      <c r="O7" s="6">
        <f t="shared" si="3"/>
        <v>8405.325470849999</v>
      </c>
      <c r="P7" s="6">
        <f t="shared" si="4"/>
        <v>271772.19022414996</v>
      </c>
      <c r="Q7" s="6">
        <f t="shared" si="5"/>
        <v>25727.809775850001</v>
      </c>
    </row>
    <row r="8" spans="1:41" ht="24.6" customHeight="1" thickBot="1" x14ac:dyDescent="0.35">
      <c r="A8" s="7" t="s">
        <v>18</v>
      </c>
      <c r="B8" s="9"/>
      <c r="C8" s="1">
        <v>3</v>
      </c>
      <c r="D8" s="10" t="s">
        <v>7</v>
      </c>
      <c r="F8" s="6" t="s">
        <v>13</v>
      </c>
      <c r="G8" s="6"/>
      <c r="H8" s="6"/>
      <c r="I8" s="6">
        <f>I6*C8/100</f>
        <v>1784.9999999999998</v>
      </c>
      <c r="J8" s="6" t="s">
        <v>12</v>
      </c>
      <c r="K8" s="6">
        <v>6</v>
      </c>
      <c r="L8" s="6">
        <f t="shared" si="0"/>
        <v>3</v>
      </c>
      <c r="M8" s="6">
        <f t="shared" si="1"/>
        <v>1532.8402358744997</v>
      </c>
      <c r="N8" s="6">
        <f t="shared" si="2"/>
        <v>49561.834293275489</v>
      </c>
      <c r="O8" s="6">
        <f t="shared" si="3"/>
        <v>9938.1657067244996</v>
      </c>
      <c r="P8" s="6">
        <f t="shared" si="4"/>
        <v>321334.02451742545</v>
      </c>
      <c r="Q8" s="6">
        <f t="shared" si="5"/>
        <v>35665.975482574504</v>
      </c>
    </row>
    <row r="9" spans="1:41" ht="24.6" customHeight="1" x14ac:dyDescent="0.3">
      <c r="C9" s="12"/>
      <c r="F9" s="6" t="s">
        <v>14</v>
      </c>
      <c r="G9" s="6"/>
      <c r="H9" s="6"/>
      <c r="I9" s="6">
        <f>I6-I8</f>
        <v>57714.999999999993</v>
      </c>
      <c r="J9" s="6"/>
      <c r="K9" s="6">
        <v>7</v>
      </c>
      <c r="L9" s="6">
        <f t="shared" si="0"/>
        <v>3</v>
      </c>
      <c r="M9" s="6">
        <f t="shared" si="1"/>
        <v>1486.8550287982646</v>
      </c>
      <c r="N9" s="6">
        <f t="shared" si="2"/>
        <v>48074.979264477224</v>
      </c>
      <c r="O9" s="6">
        <f t="shared" si="3"/>
        <v>11425.020735522765</v>
      </c>
      <c r="P9" s="6">
        <f t="shared" si="4"/>
        <v>369409.00378190266</v>
      </c>
      <c r="Q9" s="6">
        <f t="shared" si="5"/>
        <v>47090.996218097265</v>
      </c>
    </row>
    <row r="10" spans="1:41" ht="24.6" customHeight="1" x14ac:dyDescent="0.3">
      <c r="K10" s="6">
        <v>8</v>
      </c>
      <c r="L10" s="6">
        <f t="shared" si="0"/>
        <v>3</v>
      </c>
      <c r="M10" s="6">
        <f t="shared" si="1"/>
        <v>1442.249377934317</v>
      </c>
      <c r="N10" s="6">
        <f t="shared" si="2"/>
        <v>46632.729886542904</v>
      </c>
      <c r="O10" s="6">
        <f t="shared" si="3"/>
        <v>12867.270113457082</v>
      </c>
      <c r="P10" s="6">
        <f t="shared" si="4"/>
        <v>416041.73366844555</v>
      </c>
      <c r="Q10" s="6">
        <f t="shared" si="5"/>
        <v>59958.266331554347</v>
      </c>
    </row>
    <row r="11" spans="1:41" ht="24.6" customHeight="1" x14ac:dyDescent="0.3">
      <c r="K11" s="6">
        <v>9</v>
      </c>
      <c r="L11" s="6">
        <f t="shared" si="0"/>
        <v>3</v>
      </c>
      <c r="M11" s="6">
        <f t="shared" si="1"/>
        <v>1398.9818965962872</v>
      </c>
      <c r="N11" s="6">
        <f t="shared" si="2"/>
        <v>45233.74798994662</v>
      </c>
      <c r="O11" s="6">
        <f t="shared" si="3"/>
        <v>14266.252010053369</v>
      </c>
      <c r="P11" s="6">
        <f t="shared" si="4"/>
        <v>461275.48165839218</v>
      </c>
      <c r="Q11" s="6">
        <f t="shared" si="5"/>
        <v>74224.51834160772</v>
      </c>
    </row>
    <row r="12" spans="1:41" ht="24.6" customHeight="1" x14ac:dyDescent="0.3">
      <c r="K12" s="6">
        <v>10</v>
      </c>
      <c r="L12" s="6">
        <f t="shared" si="0"/>
        <v>3</v>
      </c>
      <c r="M12" s="6">
        <f t="shared" si="1"/>
        <v>1357.0124396983986</v>
      </c>
      <c r="N12" s="6">
        <f t="shared" si="2"/>
        <v>43876.735550248224</v>
      </c>
      <c r="O12" s="6">
        <f t="shared" si="3"/>
        <v>15623.264449751769</v>
      </c>
      <c r="P12" s="6">
        <f t="shared" si="4"/>
        <v>505152.21720864042</v>
      </c>
      <c r="Q12" s="6">
        <f t="shared" si="5"/>
        <v>89847.782791359496</v>
      </c>
    </row>
    <row r="13" spans="1:41" ht="24.6" customHeight="1" x14ac:dyDescent="0.3">
      <c r="K13" s="6">
        <v>11</v>
      </c>
      <c r="L13" s="6">
        <f t="shared" si="0"/>
        <v>3</v>
      </c>
      <c r="M13" s="6">
        <f t="shared" si="1"/>
        <v>1316.3020665074466</v>
      </c>
      <c r="N13" s="6">
        <f t="shared" si="2"/>
        <v>42560.433483740781</v>
      </c>
      <c r="O13" s="6">
        <f t="shared" si="3"/>
        <v>16939.566516259216</v>
      </c>
      <c r="P13" s="6">
        <f t="shared" si="4"/>
        <v>547712.6506923812</v>
      </c>
      <c r="Q13" s="6">
        <f t="shared" si="5"/>
        <v>106787.34930761872</v>
      </c>
    </row>
    <row r="14" spans="1:41" ht="24.6" customHeight="1" x14ac:dyDescent="0.3">
      <c r="K14" s="6">
        <v>12</v>
      </c>
      <c r="L14" s="6">
        <f t="shared" si="0"/>
        <v>3</v>
      </c>
      <c r="M14" s="6">
        <f t="shared" si="1"/>
        <v>1276.8130045122234</v>
      </c>
      <c r="N14" s="6">
        <f t="shared" si="2"/>
        <v>41283.620479228557</v>
      </c>
      <c r="O14" s="6">
        <f t="shared" si="3"/>
        <v>18216.379520771439</v>
      </c>
      <c r="P14" s="6">
        <f t="shared" si="4"/>
        <v>588996.27117160975</v>
      </c>
      <c r="Q14" s="6">
        <f t="shared" si="5"/>
        <v>125003.72882839016</v>
      </c>
    </row>
    <row r="15" spans="1:41" ht="24.6" customHeight="1" x14ac:dyDescent="0.3">
      <c r="K15" s="6">
        <v>13</v>
      </c>
      <c r="L15" s="6">
        <f t="shared" si="0"/>
        <v>3</v>
      </c>
      <c r="M15" s="6">
        <f t="shared" si="1"/>
        <v>1238.5086143768567</v>
      </c>
      <c r="N15" s="6">
        <f t="shared" si="2"/>
        <v>40045.1118648517</v>
      </c>
      <c r="O15" s="6">
        <f t="shared" si="3"/>
        <v>19454.888135148296</v>
      </c>
      <c r="P15" s="6">
        <f t="shared" si="4"/>
        <v>629041.38303646143</v>
      </c>
      <c r="Q15" s="6">
        <f t="shared" si="5"/>
        <v>144458.61696353846</v>
      </c>
    </row>
    <row r="16" spans="1:41" ht="24.6" customHeight="1" x14ac:dyDescent="0.3">
      <c r="K16" s="6">
        <v>14</v>
      </c>
      <c r="L16" s="6">
        <f t="shared" si="0"/>
        <v>3</v>
      </c>
      <c r="M16" s="6">
        <f t="shared" si="1"/>
        <v>1201.3533559455509</v>
      </c>
      <c r="N16" s="6">
        <f t="shared" si="2"/>
        <v>38843.758508906147</v>
      </c>
      <c r="O16" s="6">
        <f t="shared" si="3"/>
        <v>20656.241491093846</v>
      </c>
      <c r="P16" s="6">
        <f t="shared" si="4"/>
        <v>667885.14154536754</v>
      </c>
      <c r="Q16" s="6">
        <f t="shared" si="5"/>
        <v>165114.85845463231</v>
      </c>
    </row>
    <row r="17" spans="3:17" ht="24.6" customHeight="1" x14ac:dyDescent="0.3">
      <c r="K17" s="6">
        <v>15</v>
      </c>
      <c r="L17" s="6">
        <f t="shared" si="0"/>
        <v>3</v>
      </c>
      <c r="M17" s="6">
        <f t="shared" si="1"/>
        <v>1165.3127552671845</v>
      </c>
      <c r="N17" s="6">
        <f t="shared" si="2"/>
        <v>37678.44575363896</v>
      </c>
      <c r="O17" s="6">
        <f t="shared" si="3"/>
        <v>21821.554246361029</v>
      </c>
      <c r="P17" s="6">
        <f t="shared" si="4"/>
        <v>705563.58729900653</v>
      </c>
      <c r="Q17" s="6">
        <f t="shared" si="5"/>
        <v>186936.41270099333</v>
      </c>
    </row>
    <row r="18" spans="3:17" ht="24.6" customHeight="1" x14ac:dyDescent="0.3">
      <c r="K18" s="6">
        <v>16</v>
      </c>
      <c r="L18" s="6">
        <f t="shared" si="0"/>
        <v>3</v>
      </c>
      <c r="M18" s="6">
        <f t="shared" si="1"/>
        <v>1130.3533726091689</v>
      </c>
      <c r="N18" s="6">
        <f t="shared" si="2"/>
        <v>36548.09238102979</v>
      </c>
      <c r="O18" s="6">
        <f t="shared" si="3"/>
        <v>22951.907618970199</v>
      </c>
      <c r="P18" s="6">
        <f t="shared" si="4"/>
        <v>742111.67968003626</v>
      </c>
      <c r="Q18" s="6">
        <f t="shared" si="5"/>
        <v>209888.32031996353</v>
      </c>
    </row>
    <row r="19" spans="3:17" ht="24.6" customHeight="1" x14ac:dyDescent="0.3">
      <c r="K19" s="6">
        <v>17</v>
      </c>
      <c r="L19" s="6">
        <f t="shared" si="0"/>
        <v>3</v>
      </c>
      <c r="M19" s="6">
        <f t="shared" si="1"/>
        <v>1096.4427714308936</v>
      </c>
      <c r="N19" s="6">
        <f t="shared" si="2"/>
        <v>35451.649609598899</v>
      </c>
      <c r="O19" s="6">
        <f t="shared" si="3"/>
        <v>24048.350390401094</v>
      </c>
      <c r="P19" s="6">
        <f t="shared" si="4"/>
        <v>777563.32928963518</v>
      </c>
      <c r="Q19" s="6">
        <f t="shared" si="5"/>
        <v>233936.67071036462</v>
      </c>
    </row>
    <row r="20" spans="3:17" ht="24.6" customHeight="1" x14ac:dyDescent="0.3">
      <c r="K20" s="6">
        <v>18</v>
      </c>
      <c r="L20" s="6">
        <f t="shared" si="0"/>
        <v>3</v>
      </c>
      <c r="M20" s="6">
        <f t="shared" si="1"/>
        <v>1063.5494882879671</v>
      </c>
      <c r="N20" s="6">
        <f t="shared" si="2"/>
        <v>34388.100121310934</v>
      </c>
      <c r="O20" s="6">
        <f t="shared" si="3"/>
        <v>25111.899878689062</v>
      </c>
      <c r="P20" s="6">
        <f t="shared" si="4"/>
        <v>811951.42941094609</v>
      </c>
      <c r="Q20" s="6">
        <f t="shared" si="5"/>
        <v>259048.57058905368</v>
      </c>
    </row>
    <row r="21" spans="3:17" ht="24.6" customHeight="1" x14ac:dyDescent="0.3">
      <c r="K21" s="6">
        <v>19</v>
      </c>
      <c r="L21" s="6">
        <f t="shared" si="0"/>
        <v>3</v>
      </c>
      <c r="M21" s="6">
        <f t="shared" si="1"/>
        <v>1031.6430036393278</v>
      </c>
      <c r="N21" s="6">
        <f t="shared" si="2"/>
        <v>33356.457117671605</v>
      </c>
      <c r="O21" s="6">
        <f t="shared" si="3"/>
        <v>26143.542882328391</v>
      </c>
      <c r="P21" s="6">
        <f t="shared" si="4"/>
        <v>845307.8865286177</v>
      </c>
      <c r="Q21" s="6">
        <f t="shared" si="5"/>
        <v>285192.11347138206</v>
      </c>
    </row>
    <row r="22" spans="3:17" ht="24.6" customHeight="1" x14ac:dyDescent="0.3">
      <c r="K22" s="6">
        <v>20</v>
      </c>
      <c r="L22" s="6">
        <f t="shared" si="0"/>
        <v>3</v>
      </c>
      <c r="M22" s="6">
        <f t="shared" si="1"/>
        <v>1000.6937135301481</v>
      </c>
      <c r="N22" s="6">
        <f t="shared" si="2"/>
        <v>32355.763404141457</v>
      </c>
      <c r="O22" s="6">
        <f t="shared" si="3"/>
        <v>27144.23659585854</v>
      </c>
      <c r="P22" s="6">
        <f t="shared" si="4"/>
        <v>877663.64993275912</v>
      </c>
      <c r="Q22" s="6">
        <f t="shared" si="5"/>
        <v>312336.35006724059</v>
      </c>
    </row>
    <row r="23" spans="3:17" ht="24.6" customHeight="1" x14ac:dyDescent="0.3">
      <c r="C23" s="15" t="str">
        <f>CONCATENATE("Profit et Perte cummulé après ",Feuil1!$C$7," ans")</f>
        <v>Profit et Perte cummulé après 5 ans</v>
      </c>
      <c r="D23" s="15"/>
      <c r="E23" s="15"/>
      <c r="F23" s="15"/>
      <c r="G23" s="15"/>
      <c r="H23" s="15"/>
      <c r="I23" s="15"/>
      <c r="K23" s="6">
        <v>21</v>
      </c>
      <c r="L23" s="6">
        <f t="shared" si="0"/>
        <v>3</v>
      </c>
      <c r="M23" s="6">
        <f t="shared" si="1"/>
        <v>970.67290212424371</v>
      </c>
      <c r="N23" s="6">
        <f t="shared" si="2"/>
        <v>31385.090502017214</v>
      </c>
      <c r="O23" s="6">
        <f t="shared" si="3"/>
        <v>28114.909497982782</v>
      </c>
      <c r="P23" s="6">
        <f t="shared" si="4"/>
        <v>909048.74043477629</v>
      </c>
      <c r="Q23" s="6">
        <f t="shared" si="5"/>
        <v>340451.25956522336</v>
      </c>
    </row>
    <row r="24" spans="3:17" ht="24.6" customHeight="1" x14ac:dyDescent="0.3">
      <c r="K24" s="6">
        <v>22</v>
      </c>
      <c r="L24" s="6">
        <f t="shared" si="0"/>
        <v>3</v>
      </c>
      <c r="M24" s="6">
        <f t="shared" si="1"/>
        <v>941.55271506051645</v>
      </c>
      <c r="N24" s="6">
        <f t="shared" si="2"/>
        <v>30443.537786956698</v>
      </c>
      <c r="O24" s="6">
        <f t="shared" si="3"/>
        <v>29056.462213043298</v>
      </c>
      <c r="P24" s="6">
        <f t="shared" si="4"/>
        <v>939492.27822173294</v>
      </c>
      <c r="Q24" s="6">
        <f t="shared" si="5"/>
        <v>369507.72177826666</v>
      </c>
    </row>
    <row r="25" spans="3:17" ht="24.6" customHeight="1" x14ac:dyDescent="0.3">
      <c r="K25" s="6">
        <v>23</v>
      </c>
      <c r="L25" s="6">
        <f t="shared" si="0"/>
        <v>3</v>
      </c>
      <c r="M25" s="6">
        <f t="shared" si="1"/>
        <v>913.30613360870086</v>
      </c>
      <c r="N25" s="6">
        <f t="shared" si="2"/>
        <v>29530.231653347997</v>
      </c>
      <c r="O25" s="6">
        <f t="shared" si="3"/>
        <v>29969.768346651999</v>
      </c>
      <c r="P25" s="6">
        <f t="shared" si="4"/>
        <v>969022.5098750809</v>
      </c>
      <c r="Q25" s="6">
        <f t="shared" si="5"/>
        <v>399477.49012491864</v>
      </c>
    </row>
    <row r="26" spans="3:17" ht="24.6" customHeight="1" x14ac:dyDescent="0.3">
      <c r="K26" s="6">
        <v>24</v>
      </c>
      <c r="L26" s="6">
        <f t="shared" si="0"/>
        <v>3</v>
      </c>
      <c r="M26" s="6">
        <f t="shared" si="1"/>
        <v>885.90694960043993</v>
      </c>
      <c r="N26" s="6">
        <f t="shared" si="2"/>
        <v>28644.324703747556</v>
      </c>
      <c r="O26" s="6">
        <f t="shared" si="3"/>
        <v>30855.675296252441</v>
      </c>
      <c r="P26" s="6">
        <f t="shared" si="4"/>
        <v>997666.83457882842</v>
      </c>
      <c r="Q26" s="6">
        <f t="shared" si="5"/>
        <v>430333.16542117106</v>
      </c>
    </row>
    <row r="27" spans="3:17" ht="24.6" customHeight="1" x14ac:dyDescent="0.3">
      <c r="K27" s="6">
        <v>25</v>
      </c>
      <c r="L27" s="6">
        <f t="shared" si="0"/>
        <v>3</v>
      </c>
      <c r="M27" s="6">
        <f t="shared" si="1"/>
        <v>859.32974111242675</v>
      </c>
      <c r="N27" s="6">
        <f t="shared" si="2"/>
        <v>27784.99496263513</v>
      </c>
      <c r="O27" s="6">
        <f t="shared" si="3"/>
        <v>31715.005037364866</v>
      </c>
      <c r="P27" s="6">
        <f t="shared" si="4"/>
        <v>1025451.8295414635</v>
      </c>
      <c r="Q27" s="6">
        <f t="shared" si="5"/>
        <v>462048.1704585359</v>
      </c>
    </row>
    <row r="28" spans="3:17" ht="24.6" customHeight="1" x14ac:dyDescent="0.3">
      <c r="K28" s="6">
        <v>26</v>
      </c>
      <c r="L28" s="6">
        <f t="shared" si="0"/>
        <v>3</v>
      </c>
      <c r="M28" s="6">
        <f t="shared" si="1"/>
        <v>833.54984887905391</v>
      </c>
      <c r="N28" s="6">
        <f t="shared" si="2"/>
        <v>26951.445113756075</v>
      </c>
      <c r="O28" s="6">
        <f t="shared" si="3"/>
        <v>32548.554886243921</v>
      </c>
      <c r="P28" s="6">
        <f t="shared" si="4"/>
        <v>1052403.2746552196</v>
      </c>
      <c r="Q28" s="6">
        <f t="shared" si="5"/>
        <v>494596.72534477984</v>
      </c>
    </row>
    <row r="29" spans="3:17" ht="24.6" customHeight="1" x14ac:dyDescent="0.3">
      <c r="K29" s="6">
        <v>27</v>
      </c>
      <c r="L29" s="6">
        <f t="shared" si="0"/>
        <v>3</v>
      </c>
      <c r="M29" s="6">
        <f t="shared" si="1"/>
        <v>808.54335341268222</v>
      </c>
      <c r="N29" s="6">
        <f t="shared" si="2"/>
        <v>26142.901760343393</v>
      </c>
      <c r="O29" s="6">
        <f t="shared" si="3"/>
        <v>33357.098239656603</v>
      </c>
      <c r="P29" s="6">
        <f t="shared" si="4"/>
        <v>1078546.1764155631</v>
      </c>
      <c r="Q29" s="6">
        <f t="shared" si="5"/>
        <v>527953.82358443644</v>
      </c>
    </row>
    <row r="30" spans="3:17" ht="24.6" customHeight="1" x14ac:dyDescent="0.3">
      <c r="K30" s="6">
        <v>28</v>
      </c>
      <c r="L30" s="6">
        <f t="shared" si="0"/>
        <v>3</v>
      </c>
      <c r="M30" s="6">
        <f t="shared" si="1"/>
        <v>784.28705281030182</v>
      </c>
      <c r="N30" s="6">
        <f t="shared" si="2"/>
        <v>25358.614707533092</v>
      </c>
      <c r="O30" s="6">
        <f t="shared" si="3"/>
        <v>34141.385292466905</v>
      </c>
      <c r="P30" s="6">
        <f t="shared" si="4"/>
        <v>1103904.7911230961</v>
      </c>
      <c r="Q30" s="6">
        <f t="shared" si="5"/>
        <v>562095.2088769034</v>
      </c>
    </row>
    <row r="31" spans="3:17" ht="24.6" customHeight="1" x14ac:dyDescent="0.3">
      <c r="K31" s="6">
        <v>29</v>
      </c>
      <c r="L31" s="6">
        <f t="shared" si="0"/>
        <v>3</v>
      </c>
      <c r="M31" s="6">
        <f t="shared" si="1"/>
        <v>760.75844122599267</v>
      </c>
      <c r="N31" s="6">
        <f t="shared" si="2"/>
        <v>24597.856266307099</v>
      </c>
      <c r="O31" s="6">
        <f t="shared" si="3"/>
        <v>34902.143733692894</v>
      </c>
      <c r="P31" s="6">
        <f t="shared" si="4"/>
        <v>1128502.6473894033</v>
      </c>
      <c r="Q31" s="6">
        <f t="shared" si="5"/>
        <v>596997.35261059634</v>
      </c>
    </row>
    <row r="32" spans="3:17" ht="24.6" customHeight="1" x14ac:dyDescent="0.3">
      <c r="K32" s="6">
        <v>30</v>
      </c>
      <c r="L32" s="6">
        <f t="shared" si="0"/>
        <v>3</v>
      </c>
      <c r="M32" s="6">
        <f t="shared" si="1"/>
        <v>737.93568798921308</v>
      </c>
      <c r="N32" s="6">
        <f t="shared" si="2"/>
        <v>23859.920578317884</v>
      </c>
      <c r="O32" s="6">
        <f t="shared" si="3"/>
        <v>35640.079421682109</v>
      </c>
      <c r="P32" s="6">
        <f t="shared" si="4"/>
        <v>1152362.5679677213</v>
      </c>
      <c r="Q32" s="6">
        <f t="shared" si="5"/>
        <v>632637.43203227851</v>
      </c>
    </row>
    <row r="41" spans="1:17" ht="24.6" customHeight="1" x14ac:dyDescent="0.3">
      <c r="H41" s="7" t="str">
        <f ca="1">TEXT(G42,)</f>
        <v/>
      </c>
      <c r="M41" s="19" t="s">
        <v>25</v>
      </c>
      <c r="N41" s="19"/>
      <c r="O41" s="19"/>
      <c r="P41" s="19"/>
      <c r="Q41" s="19"/>
    </row>
    <row r="42" spans="1:17" ht="24.6" customHeight="1" x14ac:dyDescent="0.3">
      <c r="A42" s="9"/>
      <c r="B42" s="13"/>
      <c r="C42" s="13"/>
      <c r="D42" s="13"/>
      <c r="E42" s="13"/>
      <c r="F42" s="16" t="s">
        <v>27</v>
      </c>
      <c r="G42" s="17">
        <f ca="1">TODAY()</f>
        <v>45014</v>
      </c>
      <c r="H42" s="13"/>
      <c r="I42" s="13"/>
      <c r="J42" s="14"/>
      <c r="M42" s="6">
        <f>CHOOSE(C7,M3,M4,M5,M6,M7,M8,M9,M10,M11,M12,M13,M14,M15,M16,M17,M18,M19,M20,M21,M22,M23,M24,M25,M26,M27,M28,M29,M30,M31,M32)</f>
        <v>1580.2476658499997</v>
      </c>
      <c r="N42" s="6">
        <f>CHOOSE(C7,N3,N4,N5,N6,N7,N8,N9,N10,N11,N12,N13,N14,N15,N16,N17,N18,N19,N20,N21,N22,N23,N24,N25,N26,N27,N28,N29,N30,N31,N32)</f>
        <v>51094.67452914999</v>
      </c>
      <c r="O42" s="6">
        <f>CHOOSE(C7,O3,O4,O5,O6,O7,O8,O9,O10,O11,O12,O13,O14,O15,O16,O17,O18,O19,O20,O21,O22,O23,O24,O25,O26,O27,O28,O29,O30,O31,O32)</f>
        <v>8405.325470849999</v>
      </c>
      <c r="P42" s="6">
        <f>CHOOSE(C7,P3,P4,P5,P6,P7,P8,P9,P10,P11,P12,P13,P14,P15,P16,P17,P18,P19,P20,P21,P22,P23,P24,P25,P26,P27,P28,P29,P30,P31,P32)</f>
        <v>271772.19022414996</v>
      </c>
      <c r="Q42" s="6">
        <f>CHOOSE(C7,Q3,Q4,Q5,Q6,Q7,Q8,Q9,Q10,Q11,Q12,Q13,Q14,Q15,Q16,Q17,Q18,Q19,Q20,Q21,Q22,Q23,Q24,Q25,Q26,Q27,Q28,Q29,Q30,Q31,Q32)</f>
        <v>25727.809775850001</v>
      </c>
    </row>
  </sheetData>
  <sheetProtection algorithmName="SHA-512" hashValue="3wqPHXLA24Qm6pV9WE4gkoSH0wAhW7yZpDKhnEtHsRHiG5XL6RkmUuyDu6zslEqUPCTuuu9YfRKTFdbvtdeiLA==" saltValue="Xl0Ydh9Bam8Da5j+XAgw1Q==" spinCount="100000" sheet="1" objects="1" scenarios="1" selectLockedCells="1"/>
  <mergeCells count="3">
    <mergeCell ref="A1:J1"/>
    <mergeCell ref="M41:Q41"/>
    <mergeCell ref="A2:J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Cathy Roggen-Crausaz</cp:lastModifiedBy>
  <cp:lastPrinted>2023-02-10T09:04:16Z</cp:lastPrinted>
  <dcterms:created xsi:type="dcterms:W3CDTF">2023-02-08T03:50:03Z</dcterms:created>
  <dcterms:modified xsi:type="dcterms:W3CDTF">2023-03-29T16:21:22Z</dcterms:modified>
</cp:coreProperties>
</file>